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1590" windowWidth="9510" windowHeight="4605" activeTab="0"/>
  </bookViews>
  <sheets>
    <sheet name="corrigé lois inverses" sheetId="1" r:id="rId1"/>
    <sheet name="texte" sheetId="2" r:id="rId2"/>
    <sheet name="corrigéKhi²" sheetId="3" r:id="rId3"/>
  </sheets>
  <definedNames>
    <definedName name="_xlfn.BINOM.DIST" hidden="1">#NAME?</definedName>
    <definedName name="_xlfn.BINOM.INV" hidden="1">#NAME?</definedName>
    <definedName name="_xlfn.CHISQ.DIST" hidden="1">#NAME?</definedName>
    <definedName name="_xlfn.CHISQ.DIST.RT" hidden="1">#NAME?</definedName>
    <definedName name="_xlfn.CHISQ.INV" hidden="1">#NAME?</definedName>
    <definedName name="_xlfn.CHISQ.INV.RT" hidden="1">#NAME?</definedName>
    <definedName name="_xlfn.NORM.INV" hidden="1">#NAME?</definedName>
    <definedName name="_xlfn.NORM.S.DIST" hidden="1">#NAME?</definedName>
    <definedName name="_xlfn.NORM.S.INV" hidden="1">#NAME?</definedName>
  </definedNames>
  <calcPr fullCalcOnLoad="1"/>
</workbook>
</file>

<file path=xl/sharedStrings.xml><?xml version="1.0" encoding="utf-8"?>
<sst xmlns="http://schemas.openxmlformats.org/spreadsheetml/2006/main" count="107" uniqueCount="49">
  <si>
    <t>SEXE</t>
  </si>
  <si>
    <t>HOMMES</t>
  </si>
  <si>
    <t>FEMMES</t>
  </si>
  <si>
    <t xml:space="preserve">Durée </t>
  </si>
  <si>
    <t>Moins d'un an</t>
  </si>
  <si>
    <t>Plus d'un an</t>
  </si>
  <si>
    <t>Niveau</t>
  </si>
  <si>
    <t>Supérieur</t>
  </si>
  <si>
    <t>Secondaire</t>
  </si>
  <si>
    <t>Primaire</t>
  </si>
  <si>
    <t>Aucun Diplôme</t>
  </si>
  <si>
    <t>Sexe</t>
  </si>
  <si>
    <t>Masculin</t>
  </si>
  <si>
    <t>Féminin</t>
  </si>
  <si>
    <t>Total</t>
  </si>
  <si>
    <t>ddl</t>
  </si>
  <si>
    <t>Khi-deux</t>
  </si>
  <si>
    <t>Khi-deux table 0,05</t>
  </si>
  <si>
    <t>degré de précision</t>
  </si>
  <si>
    <t>Liaison significative au seuil de 5%</t>
  </si>
  <si>
    <t>Question 2</t>
  </si>
  <si>
    <t>Question 1</t>
  </si>
  <si>
    <t>Khi-deux table 0,05 (Khideux.inverse(0,05;1)</t>
  </si>
  <si>
    <t>Le tableau suivant représente les données d'une A.N.P.E. concernant  un groupe constitué de 980 femmes et de 1040 hommes ; il donne la durée de chomage par niveau de formation.</t>
  </si>
  <si>
    <r>
      <t>Q</t>
    </r>
    <r>
      <rPr>
        <b/>
        <vertAlign val="subscript"/>
        <sz val="11"/>
        <rFont val="Arial"/>
        <family val="2"/>
      </rPr>
      <t xml:space="preserve">1- </t>
    </r>
    <r>
      <rPr>
        <b/>
        <sz val="11"/>
        <rFont val="Arial"/>
        <family val="2"/>
      </rPr>
      <t>La durée de chômage est-elle liée au sexe? Déterminer s'il y a lieu  le degré de précision p.</t>
    </r>
  </si>
  <si>
    <r>
      <t>Q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-La durée de chômage est-elle liée au niveau de formation ? Déterminer s'il y a lieu  le degré de précision p.</t>
    </r>
  </si>
  <si>
    <t>Utilisation des fonctions inverses</t>
  </si>
  <si>
    <t>Q1</t>
  </si>
  <si>
    <t>Déterminer le 3eme décile de la loi normale centrée réduite.</t>
  </si>
  <si>
    <t>Q2</t>
  </si>
  <si>
    <t>Déterminer le 3eme décile de la loi normale N(13;6)</t>
  </si>
  <si>
    <t>Q3</t>
  </si>
  <si>
    <t>Déterminer le deuxième quartile de la loi normale N(13;6)</t>
  </si>
  <si>
    <t>Déterminer le troisième quartile de la loi normale N(13;6)</t>
  </si>
  <si>
    <t>DISTRIBUTIONS DU KHI²</t>
  </si>
  <si>
    <t>Incrémenter une série de  0 à 20 et utiliser l'assistant fonction pour tracer la fonction de densité d'une distribution du Khi² de ddl 5.</t>
  </si>
  <si>
    <t>Calculer la probabilité : P(X&gt;11.07), et retrouver ce résultat sur la table.</t>
  </si>
  <si>
    <t>Calculer le troisième quartile.</t>
  </si>
  <si>
    <t>Q4</t>
  </si>
  <si>
    <t>Calculer la valeur a du Khi² tel que : P(X&gt;a)=0.04</t>
  </si>
  <si>
    <t>Calculer la valeur b du Khi² tel que : P(X&gt;b)=0.06</t>
  </si>
  <si>
    <t>Calculer la valeur b du Khi² tel que : P(X&gt;b)=0.01 (cf table)</t>
  </si>
  <si>
    <t>D3</t>
  </si>
  <si>
    <t>D'3</t>
  </si>
  <si>
    <t>Ne pas traiter cette question</t>
  </si>
  <si>
    <t>a</t>
  </si>
  <si>
    <t>b</t>
  </si>
  <si>
    <t>c</t>
  </si>
  <si>
    <t>P(X&gt;11.07)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</si>
</sst>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  <numFmt numFmtId="174" formatCode="0.00000000"/>
    <numFmt numFmtId="175" formatCode="0.0000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vertAlign val="subscript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34" borderId="23" xfId="0" applyFill="1" applyBorder="1" applyAlignment="1">
      <alignment horizontal="right"/>
    </xf>
    <xf numFmtId="0" fontId="0" fillId="36" borderId="15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172" fontId="1" fillId="0" borderId="14" xfId="0" applyNumberFormat="1" applyFont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0" fillId="34" borderId="27" xfId="0" applyFill="1" applyBorder="1" applyAlignment="1">
      <alignment horizontal="right"/>
    </xf>
    <xf numFmtId="0" fontId="0" fillId="34" borderId="28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14" xfId="0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1" fillId="33" borderId="32" xfId="0" applyFont="1" applyFill="1" applyBorder="1" applyAlignment="1">
      <alignment/>
    </xf>
    <xf numFmtId="0" fontId="0" fillId="0" borderId="0" xfId="0" applyBorder="1" applyAlignment="1">
      <alignment/>
    </xf>
    <xf numFmtId="0" fontId="1" fillId="38" borderId="0" xfId="0" applyFont="1" applyFill="1" applyBorder="1" applyAlignment="1">
      <alignment/>
    </xf>
    <xf numFmtId="2" fontId="1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173" fontId="0" fillId="38" borderId="0" xfId="0" applyNumberForma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2" fontId="1" fillId="33" borderId="35" xfId="0" applyNumberFormat="1" applyFont="1" applyFill="1" applyBorder="1" applyAlignment="1">
      <alignment horizontal="left"/>
    </xf>
    <xf numFmtId="0" fontId="1" fillId="33" borderId="36" xfId="0" applyFont="1" applyFill="1" applyBorder="1" applyAlignment="1">
      <alignment horizontal="left"/>
    </xf>
    <xf numFmtId="0" fontId="0" fillId="0" borderId="0" xfId="0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0" fontId="1" fillId="33" borderId="38" xfId="0" applyFont="1" applyFill="1" applyBorder="1" applyAlignment="1">
      <alignment horizontal="left"/>
    </xf>
    <xf numFmtId="173" fontId="0" fillId="33" borderId="0" xfId="0" applyNumberFormat="1" applyFill="1" applyAlignment="1">
      <alignment horizontal="left"/>
    </xf>
    <xf numFmtId="0" fontId="0" fillId="39" borderId="0" xfId="0" applyFill="1" applyAlignment="1">
      <alignment/>
    </xf>
    <xf numFmtId="173" fontId="0" fillId="33" borderId="39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0" fillId="40" borderId="14" xfId="0" applyFill="1" applyBorder="1" applyAlignment="1">
      <alignment horizontal="center"/>
    </xf>
    <xf numFmtId="0" fontId="0" fillId="17" borderId="0" xfId="0" applyFont="1" applyFill="1" applyAlignment="1">
      <alignment/>
    </xf>
    <xf numFmtId="0" fontId="0" fillId="40" borderId="0" xfId="0" applyFill="1" applyAlignment="1">
      <alignment horizontal="center"/>
    </xf>
    <xf numFmtId="0" fontId="0" fillId="0" borderId="0" xfId="0" applyFont="1" applyAlignment="1">
      <alignment/>
    </xf>
    <xf numFmtId="0" fontId="0" fillId="40" borderId="0" xfId="0" applyFill="1" applyAlignment="1">
      <alignment/>
    </xf>
    <xf numFmtId="0" fontId="0" fillId="40" borderId="25" xfId="0" applyFill="1" applyBorder="1" applyAlignment="1">
      <alignment/>
    </xf>
    <xf numFmtId="0" fontId="0" fillId="0" borderId="40" xfId="0" applyBorder="1" applyAlignment="1">
      <alignment/>
    </xf>
    <xf numFmtId="0" fontId="0" fillId="40" borderId="40" xfId="0" applyFill="1" applyBorder="1" applyAlignment="1">
      <alignment/>
    </xf>
    <xf numFmtId="0" fontId="0" fillId="40" borderId="41" xfId="0" applyFill="1" applyBorder="1" applyAlignment="1">
      <alignment/>
    </xf>
    <xf numFmtId="0" fontId="0" fillId="40" borderId="0" xfId="0" applyFont="1" applyFill="1" applyAlignment="1">
      <alignment/>
    </xf>
    <xf numFmtId="173" fontId="0" fillId="0" borderId="0" xfId="0" applyNumberFormat="1" applyAlignment="1">
      <alignment/>
    </xf>
    <xf numFmtId="173" fontId="0" fillId="11" borderId="0" xfId="0" applyNumberFormat="1" applyFill="1" applyAlignment="1">
      <alignment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1" fillId="40" borderId="0" xfId="0" applyFont="1" applyFill="1" applyAlignment="1">
      <alignment horizont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8" borderId="0" xfId="0" applyFont="1" applyFill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36" borderId="46" xfId="0" applyFont="1" applyFill="1" applyBorder="1" applyAlignment="1">
      <alignment horizontal="left" wrapText="1"/>
    </xf>
    <xf numFmtId="0" fontId="2" fillId="36" borderId="47" xfId="0" applyFont="1" applyFill="1" applyBorder="1" applyAlignment="1">
      <alignment horizontal="left" wrapText="1"/>
    </xf>
    <xf numFmtId="0" fontId="2" fillId="36" borderId="35" xfId="0" applyFont="1" applyFill="1" applyBorder="1" applyAlignment="1">
      <alignment horizontal="left" wrapText="1"/>
    </xf>
    <xf numFmtId="0" fontId="2" fillId="36" borderId="40" xfId="0" applyFont="1" applyFill="1" applyBorder="1" applyAlignment="1">
      <alignment horizontal="left" wrapText="1"/>
    </xf>
    <xf numFmtId="0" fontId="2" fillId="36" borderId="0" xfId="0" applyFont="1" applyFill="1" applyBorder="1" applyAlignment="1">
      <alignment horizontal="left" wrapText="1"/>
    </xf>
    <xf numFmtId="0" fontId="2" fillId="36" borderId="43" xfId="0" applyFont="1" applyFill="1" applyBorder="1" applyAlignment="1">
      <alignment horizontal="left" wrapText="1"/>
    </xf>
    <xf numFmtId="0" fontId="2" fillId="36" borderId="30" xfId="0" applyFont="1" applyFill="1" applyBorder="1" applyAlignment="1">
      <alignment horizontal="left" wrapText="1"/>
    </xf>
    <xf numFmtId="0" fontId="2" fillId="36" borderId="48" xfId="0" applyFont="1" applyFill="1" applyBorder="1" applyAlignment="1">
      <alignment horizontal="left" wrapText="1"/>
    </xf>
    <xf numFmtId="0" fontId="2" fillId="36" borderId="31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2" fontId="1" fillId="33" borderId="56" xfId="0" applyNumberFormat="1" applyFont="1" applyFill="1" applyBorder="1" applyAlignment="1">
      <alignment horizontal="left" vertical="center"/>
    </xf>
    <xf numFmtId="2" fontId="1" fillId="33" borderId="57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34" borderId="58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1" fillId="33" borderId="34" xfId="0" applyFont="1" applyFill="1" applyBorder="1" applyAlignment="1">
      <alignment horizontal="center" vertical="top" wrapText="1"/>
    </xf>
    <xf numFmtId="0" fontId="1" fillId="33" borderId="61" xfId="0" applyFont="1" applyFill="1" applyBorder="1" applyAlignment="1">
      <alignment horizontal="center" vertical="top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left" vertical="center"/>
    </xf>
    <xf numFmtId="2" fontId="1" fillId="33" borderId="31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4" borderId="52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 vertical="top" wrapText="1"/>
    </xf>
    <xf numFmtId="2" fontId="1" fillId="38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3" fontId="0" fillId="42" borderId="0" xfId="0" applyNumberFormat="1" applyFill="1" applyAlignment="1">
      <alignment/>
    </xf>
    <xf numFmtId="0" fontId="0" fillId="40" borderId="14" xfId="0" applyFont="1" applyFill="1" applyBorder="1" applyAlignment="1">
      <alignment/>
    </xf>
    <xf numFmtId="173" fontId="0" fillId="43" borderId="14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3</xdr:row>
      <xdr:rowOff>152400</xdr:rowOff>
    </xdr:from>
    <xdr:to>
      <xdr:col>16</xdr:col>
      <xdr:colOff>533400</xdr:colOff>
      <xdr:row>15</xdr:row>
      <xdr:rowOff>38100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639050" y="638175"/>
          <a:ext cx="3067050" cy="18478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3eme déciles correspondent à : P(X&lt;D3)=0,30, et sont obtenus avec l'assistant fonction, en utilisant les fonctions Loi normale Inverse.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le deuxième quartile, il s'agit de la médiane, donc aucun clacul car la loi normale est symétrique et vérifie : Mode=Moyenne=Médiane.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troisième quartile répond à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P(X&lt;Q3)=0,75</a:t>
          </a:r>
        </a:p>
      </xdr:txBody>
    </xdr:sp>
    <xdr:clientData/>
  </xdr:twoCellAnchor>
  <xdr:twoCellAnchor>
    <xdr:from>
      <xdr:col>12</xdr:col>
      <xdr:colOff>76200</xdr:colOff>
      <xdr:row>25</xdr:row>
      <xdr:rowOff>0</xdr:rowOff>
    </xdr:from>
    <xdr:to>
      <xdr:col>16</xdr:col>
      <xdr:colOff>361950</xdr:colOff>
      <xdr:row>34</xdr:row>
      <xdr:rowOff>114300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7810500" y="4543425"/>
          <a:ext cx="2724150" cy="157162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connait les probabilités on cherche une valeur de la variable aléatoire c'est une fonction Loi INVERSE.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prend ici une loi du Khi² avec un ddl de 5.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le troisième quartile on a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P(X&lt;Q3)=0,75 soit P(x&gt;Q3)=0,25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304800</xdr:colOff>
      <xdr:row>20</xdr:row>
      <xdr:rowOff>142875</xdr:rowOff>
    </xdr:from>
    <xdr:to>
      <xdr:col>16</xdr:col>
      <xdr:colOff>381000</xdr:colOff>
      <xdr:row>23</xdr:row>
      <xdr:rowOff>76200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8039100" y="3724275"/>
          <a:ext cx="2514600" cy="571500"/>
        </a:xfrm>
        <a:prstGeom prst="rect">
          <a:avLst/>
        </a:prstGeom>
        <a:solidFill>
          <a:srgbClr val="CCC1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On cherche une probabilité, c'est donc une fonction Loi khi²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0</xdr:col>
      <xdr:colOff>19050</xdr:colOff>
      <xdr:row>1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0" y="37147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247650"/>
          <a:ext cx="11811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142875</xdr:rowOff>
    </xdr:from>
    <xdr:to>
      <xdr:col>0</xdr:col>
      <xdr:colOff>19050</xdr:colOff>
      <xdr:row>2</xdr:row>
      <xdr:rowOff>142875</xdr:rowOff>
    </xdr:to>
    <xdr:sp>
      <xdr:nvSpPr>
        <xdr:cNvPr id="3" name="Line 4"/>
        <xdr:cNvSpPr>
          <a:spLocks/>
        </xdr:cNvSpPr>
      </xdr:nvSpPr>
      <xdr:spPr>
        <a:xfrm flipH="1">
          <a:off x="0" y="5524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0</xdr:col>
      <xdr:colOff>19050</xdr:colOff>
      <xdr:row>1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0" y="31432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80975"/>
          <a:ext cx="857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142875</xdr:rowOff>
    </xdr:from>
    <xdr:to>
      <xdr:col>0</xdr:col>
      <xdr:colOff>19050</xdr:colOff>
      <xdr:row>2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0" y="4762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142875</xdr:rowOff>
    </xdr:from>
    <xdr:to>
      <xdr:col>0</xdr:col>
      <xdr:colOff>19050</xdr:colOff>
      <xdr:row>8</xdr:row>
      <xdr:rowOff>152400</xdr:rowOff>
    </xdr:to>
    <xdr:sp>
      <xdr:nvSpPr>
        <xdr:cNvPr id="4" name="Line 4"/>
        <xdr:cNvSpPr>
          <a:spLocks/>
        </xdr:cNvSpPr>
      </xdr:nvSpPr>
      <xdr:spPr>
        <a:xfrm flipH="1">
          <a:off x="0" y="147637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19050</xdr:rowOff>
    </xdr:from>
    <xdr:to>
      <xdr:col>1</xdr:col>
      <xdr:colOff>9525</xdr:colOff>
      <xdr:row>10</xdr:row>
      <xdr:rowOff>9525</xdr:rowOff>
    </xdr:to>
    <xdr:sp>
      <xdr:nvSpPr>
        <xdr:cNvPr id="5" name="Line 5"/>
        <xdr:cNvSpPr>
          <a:spLocks/>
        </xdr:cNvSpPr>
      </xdr:nvSpPr>
      <xdr:spPr>
        <a:xfrm>
          <a:off x="9525" y="1352550"/>
          <a:ext cx="8572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142875</xdr:rowOff>
    </xdr:from>
    <xdr:to>
      <xdr:col>0</xdr:col>
      <xdr:colOff>19050</xdr:colOff>
      <xdr:row>9</xdr:row>
      <xdr:rowOff>152400</xdr:rowOff>
    </xdr:to>
    <xdr:sp>
      <xdr:nvSpPr>
        <xdr:cNvPr id="6" name="Line 6"/>
        <xdr:cNvSpPr>
          <a:spLocks/>
        </xdr:cNvSpPr>
      </xdr:nvSpPr>
      <xdr:spPr>
        <a:xfrm flipH="1">
          <a:off x="0" y="164782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19050</xdr:colOff>
      <xdr:row>14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0" y="263842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1</xdr:col>
      <xdr:colOff>9525</xdr:colOff>
      <xdr:row>16</xdr:row>
      <xdr:rowOff>9525</xdr:rowOff>
    </xdr:to>
    <xdr:sp>
      <xdr:nvSpPr>
        <xdr:cNvPr id="8" name="Line 8"/>
        <xdr:cNvSpPr>
          <a:spLocks/>
        </xdr:cNvSpPr>
      </xdr:nvSpPr>
      <xdr:spPr>
        <a:xfrm>
          <a:off x="9525" y="2514600"/>
          <a:ext cx="857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142875</xdr:rowOff>
    </xdr:from>
    <xdr:to>
      <xdr:col>0</xdr:col>
      <xdr:colOff>19050</xdr:colOff>
      <xdr:row>15</xdr:row>
      <xdr:rowOff>152400</xdr:rowOff>
    </xdr:to>
    <xdr:sp>
      <xdr:nvSpPr>
        <xdr:cNvPr id="9" name="Line 9"/>
        <xdr:cNvSpPr>
          <a:spLocks/>
        </xdr:cNvSpPr>
      </xdr:nvSpPr>
      <xdr:spPr>
        <a:xfrm flipH="1">
          <a:off x="0" y="281940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19050</xdr:colOff>
      <xdr:row>21</xdr:row>
      <xdr:rowOff>152400</xdr:rowOff>
    </xdr:to>
    <xdr:sp>
      <xdr:nvSpPr>
        <xdr:cNvPr id="10" name="Line 10"/>
        <xdr:cNvSpPr>
          <a:spLocks/>
        </xdr:cNvSpPr>
      </xdr:nvSpPr>
      <xdr:spPr>
        <a:xfrm flipH="1">
          <a:off x="0" y="38290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9525</xdr:rowOff>
    </xdr:from>
    <xdr:to>
      <xdr:col>1</xdr:col>
      <xdr:colOff>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3695700"/>
          <a:ext cx="857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19050</xdr:colOff>
      <xdr:row>22</xdr:row>
      <xdr:rowOff>152400</xdr:rowOff>
    </xdr:to>
    <xdr:sp>
      <xdr:nvSpPr>
        <xdr:cNvPr id="12" name="Line 12"/>
        <xdr:cNvSpPr>
          <a:spLocks/>
        </xdr:cNvSpPr>
      </xdr:nvSpPr>
      <xdr:spPr>
        <a:xfrm flipH="1">
          <a:off x="0" y="399097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142875</xdr:rowOff>
    </xdr:from>
    <xdr:to>
      <xdr:col>0</xdr:col>
      <xdr:colOff>19050</xdr:colOff>
      <xdr:row>29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0" y="51625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1</xdr:col>
      <xdr:colOff>0</xdr:colOff>
      <xdr:row>31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5029200"/>
          <a:ext cx="857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142875</xdr:rowOff>
    </xdr:from>
    <xdr:to>
      <xdr:col>0</xdr:col>
      <xdr:colOff>19050</xdr:colOff>
      <xdr:row>30</xdr:row>
      <xdr:rowOff>152400</xdr:rowOff>
    </xdr:to>
    <xdr:sp>
      <xdr:nvSpPr>
        <xdr:cNvPr id="15" name="Line 15"/>
        <xdr:cNvSpPr>
          <a:spLocks/>
        </xdr:cNvSpPr>
      </xdr:nvSpPr>
      <xdr:spPr>
        <a:xfrm flipH="1">
          <a:off x="0" y="532447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</xdr:row>
      <xdr:rowOff>38100</xdr:rowOff>
    </xdr:from>
    <xdr:to>
      <xdr:col>18</xdr:col>
      <xdr:colOff>285750</xdr:colOff>
      <xdr:row>17</xdr:row>
      <xdr:rowOff>47625</xdr:rowOff>
    </xdr:to>
    <xdr:sp>
      <xdr:nvSpPr>
        <xdr:cNvPr id="16" name="ZoneTexte 1"/>
        <xdr:cNvSpPr txBox="1">
          <a:spLocks noChangeArrowheads="1"/>
        </xdr:cNvSpPr>
      </xdr:nvSpPr>
      <xdr:spPr>
        <a:xfrm>
          <a:off x="7658100" y="209550"/>
          <a:ext cx="7400925" cy="2847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doit suivre la procédure d'un test statistique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formule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hypothèses :  H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0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abscence de liaison significative entre la durée du chômage et le sexe.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H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Existence d'une liaison significative entre la durée du chômage et le sexe.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prend le seuil de signification de  5%.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détermine le ddl : ddl=(n-1)*(c-1), nombre de colonnes moins 1 que multiplie le nombre de lignes moins 1 soit ici : ddl=1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calcule le Khi² empirique  : 4,11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détermine le Khi² de la table : 3,84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Khi² calculé est supérieur au Khi² de la table, on est dans la zone de rejet de H0 ; on conclut donc au seuil de 5% à l'existence d'une liaison significative entre les deux caractères.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degré de signification est  p =4.26% ; il donne le plus petit seuil à partir duquel on ne peut rejeter H0.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fait de même pour tester l'existence d'une liaison statistique entre la durée du chômage et le niveau de formation.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PageLayoutView="0" workbookViewId="0" topLeftCell="A13">
      <selection activeCell="J26" sqref="J26:K28"/>
    </sheetView>
  </sheetViews>
  <sheetFormatPr defaultColWidth="9.140625" defaultRowHeight="12.75"/>
  <cols>
    <col min="1" max="7" width="9.140625" style="0" customWidth="1"/>
    <col min="8" max="8" width="15.421875" style="0" customWidth="1"/>
  </cols>
  <sheetData>
    <row r="2" ht="12.75">
      <c r="A2" s="63">
        <v>1</v>
      </c>
    </row>
    <row r="3" spans="2:8" ht="12.75">
      <c r="B3" s="83" t="s">
        <v>26</v>
      </c>
      <c r="C3" s="83"/>
      <c r="D3" s="83"/>
      <c r="E3" s="83"/>
      <c r="F3" s="83"/>
      <c r="G3" s="83"/>
      <c r="H3" s="83"/>
    </row>
    <row r="4" spans="2:8" ht="12.75">
      <c r="B4" s="83"/>
      <c r="C4" s="83"/>
      <c r="D4" s="83"/>
      <c r="E4" s="83"/>
      <c r="F4" s="83"/>
      <c r="G4" s="83"/>
      <c r="H4" s="83"/>
    </row>
    <row r="5" spans="2:8" ht="12.75">
      <c r="B5" s="83"/>
      <c r="C5" s="83"/>
      <c r="D5" s="83"/>
      <c r="E5" s="83"/>
      <c r="F5" s="83"/>
      <c r="G5" s="83"/>
      <c r="H5" s="83"/>
    </row>
    <row r="6" ht="13.5" thickBot="1"/>
    <row r="7" spans="2:11" ht="12.75">
      <c r="B7" s="64" t="s">
        <v>27</v>
      </c>
      <c r="C7" s="81" t="s">
        <v>28</v>
      </c>
      <c r="D7" s="82"/>
      <c r="E7" s="82"/>
      <c r="F7" s="82"/>
      <c r="G7" s="82"/>
      <c r="H7" s="82"/>
      <c r="J7" s="68" t="s">
        <v>42</v>
      </c>
      <c r="K7" s="75">
        <f>NORMSINV(0.3)</f>
        <v>-0.5244005127080409</v>
      </c>
    </row>
    <row r="8" spans="10:11" ht="12.75">
      <c r="J8" s="69"/>
      <c r="K8" s="76"/>
    </row>
    <row r="9" spans="2:11" ht="12.75">
      <c r="B9" s="64" t="s">
        <v>29</v>
      </c>
      <c r="C9" s="81" t="s">
        <v>30</v>
      </c>
      <c r="D9" s="82"/>
      <c r="E9" s="82"/>
      <c r="F9" s="82"/>
      <c r="G9" s="82"/>
      <c r="H9" s="82"/>
      <c r="J9" s="70" t="s">
        <v>43</v>
      </c>
      <c r="K9" s="76">
        <f>NORMINV(0.3,13,6)</f>
        <v>9.853596923751756</v>
      </c>
    </row>
    <row r="10" spans="10:11" ht="12.75">
      <c r="J10" s="69"/>
      <c r="K10" s="76"/>
    </row>
    <row r="11" spans="2:11" ht="12.75">
      <c r="B11" s="64" t="s">
        <v>31</v>
      </c>
      <c r="C11" s="81" t="s">
        <v>32</v>
      </c>
      <c r="D11" s="82"/>
      <c r="E11" s="82"/>
      <c r="F11" s="82"/>
      <c r="G11" s="82"/>
      <c r="H11" s="82"/>
      <c r="J11" s="70" t="s">
        <v>29</v>
      </c>
      <c r="K11" s="76">
        <v>13</v>
      </c>
    </row>
    <row r="12" spans="10:11" ht="12.75">
      <c r="J12" s="69"/>
      <c r="K12" s="76"/>
    </row>
    <row r="13" spans="2:11" ht="13.5" thickBot="1">
      <c r="B13" s="64" t="s">
        <v>31</v>
      </c>
      <c r="C13" s="81" t="s">
        <v>33</v>
      </c>
      <c r="D13" s="82"/>
      <c r="E13" s="82"/>
      <c r="F13" s="82"/>
      <c r="G13" s="82"/>
      <c r="H13" s="82"/>
      <c r="J13" s="71" t="s">
        <v>31</v>
      </c>
      <c r="K13" s="76">
        <f>NORMINV(0.75,13,6)</f>
        <v>17.04693850117649</v>
      </c>
    </row>
    <row r="15" ht="12.75">
      <c r="A15" s="65">
        <v>2</v>
      </c>
    </row>
    <row r="16" spans="2:8" ht="12.75">
      <c r="B16" s="84" t="s">
        <v>34</v>
      </c>
      <c r="C16" s="84"/>
      <c r="D16" s="84"/>
      <c r="E16" s="84"/>
      <c r="F16" s="84"/>
      <c r="G16" s="84"/>
      <c r="H16" s="84"/>
    </row>
    <row r="17" spans="2:8" ht="12.75">
      <c r="B17" s="84"/>
      <c r="C17" s="84"/>
      <c r="D17" s="84"/>
      <c r="E17" s="84"/>
      <c r="F17" s="84"/>
      <c r="G17" s="84"/>
      <c r="H17" s="84"/>
    </row>
    <row r="18" spans="2:8" ht="12.75">
      <c r="B18" s="84"/>
      <c r="C18" s="84"/>
      <c r="D18" s="84"/>
      <c r="E18" s="84"/>
      <c r="F18" s="84"/>
      <c r="G18" s="84"/>
      <c r="H18" s="84"/>
    </row>
    <row r="20" spans="2:11" ht="38.25" customHeight="1">
      <c r="B20" s="64" t="s">
        <v>27</v>
      </c>
      <c r="C20" s="78" t="s">
        <v>35</v>
      </c>
      <c r="D20" s="79"/>
      <c r="E20" s="79"/>
      <c r="F20" s="79"/>
      <c r="G20" s="79"/>
      <c r="H20" s="80"/>
      <c r="J20" s="77" t="s">
        <v>44</v>
      </c>
      <c r="K20" s="77"/>
    </row>
    <row r="22" spans="2:11" ht="24.75" customHeight="1">
      <c r="B22" s="64" t="s">
        <v>29</v>
      </c>
      <c r="C22" s="81" t="s">
        <v>36</v>
      </c>
      <c r="D22" s="82"/>
      <c r="E22" s="82"/>
      <c r="F22" s="82"/>
      <c r="G22" s="82"/>
      <c r="H22" s="82"/>
      <c r="J22" s="67" t="s">
        <v>48</v>
      </c>
      <c r="K22" s="74">
        <f>CHIDIST(11.07,5)</f>
        <v>0.05000961980388545</v>
      </c>
    </row>
    <row r="23" ht="12.75">
      <c r="K23" s="73"/>
    </row>
    <row r="24" spans="2:11" ht="12.75">
      <c r="B24" s="64" t="s">
        <v>31</v>
      </c>
      <c r="C24" s="81" t="s">
        <v>37</v>
      </c>
      <c r="D24" s="82"/>
      <c r="E24" s="82"/>
      <c r="F24" s="82"/>
      <c r="G24" s="82"/>
      <c r="H24" s="82"/>
      <c r="J24" s="72" t="s">
        <v>31</v>
      </c>
      <c r="K24" s="74">
        <f>CHIINV(0.25,5)</f>
        <v>6.625679889920699</v>
      </c>
    </row>
    <row r="25" ht="12.75">
      <c r="K25" s="131"/>
    </row>
    <row r="26" spans="2:11" ht="12.75">
      <c r="B26" s="64" t="s">
        <v>38</v>
      </c>
      <c r="C26" s="81" t="s">
        <v>39</v>
      </c>
      <c r="D26" s="82"/>
      <c r="E26" s="82"/>
      <c r="F26" s="82"/>
      <c r="G26" s="82"/>
      <c r="H26" s="82"/>
      <c r="J26" s="132" t="s">
        <v>45</v>
      </c>
      <c r="K26" s="133">
        <f>CHIINV(0.04,5)</f>
        <v>11.644331889574321</v>
      </c>
    </row>
    <row r="27" spans="3:11" ht="12.75">
      <c r="C27" s="81" t="s">
        <v>40</v>
      </c>
      <c r="D27" s="82"/>
      <c r="E27" s="82"/>
      <c r="F27" s="82"/>
      <c r="G27" s="82"/>
      <c r="H27" s="82"/>
      <c r="J27" s="132" t="s">
        <v>46</v>
      </c>
      <c r="K27" s="133">
        <f>CHIINV(0.06,5)</f>
        <v>10.596232146721642</v>
      </c>
    </row>
    <row r="28" spans="3:11" ht="12.75">
      <c r="C28" s="81" t="s">
        <v>41</v>
      </c>
      <c r="D28" s="82"/>
      <c r="E28" s="82"/>
      <c r="F28" s="82"/>
      <c r="G28" s="82"/>
      <c r="H28" s="82"/>
      <c r="J28" s="132" t="s">
        <v>47</v>
      </c>
      <c r="K28" s="133">
        <f>CHIINV(0.01,5)</f>
        <v>15.086272474844268</v>
      </c>
    </row>
    <row r="39" ht="12.75">
      <c r="C39" s="66"/>
    </row>
  </sheetData>
  <sheetProtection/>
  <mergeCells count="13">
    <mergeCell ref="C28:H28"/>
    <mergeCell ref="B3:H5"/>
    <mergeCell ref="C7:H7"/>
    <mergeCell ref="C9:H9"/>
    <mergeCell ref="C11:H11"/>
    <mergeCell ref="C13:H13"/>
    <mergeCell ref="B16:H18"/>
    <mergeCell ref="J20:K20"/>
    <mergeCell ref="C20:H20"/>
    <mergeCell ref="C22:H22"/>
    <mergeCell ref="C24:H24"/>
    <mergeCell ref="C26:H26"/>
    <mergeCell ref="C27:H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40" sqref="A40"/>
    </sheetView>
  </sheetViews>
  <sheetFormatPr defaultColWidth="11.421875" defaultRowHeight="12.75"/>
  <cols>
    <col min="1" max="1" width="17.7109375" style="0" customWidth="1"/>
    <col min="2" max="2" width="19.7109375" style="0" customWidth="1"/>
    <col min="3" max="3" width="15.8515625" style="0" customWidth="1"/>
    <col min="4" max="4" width="13.7109375" style="0" customWidth="1"/>
    <col min="5" max="5" width="20.00390625" style="0" customWidth="1"/>
  </cols>
  <sheetData>
    <row r="1" spans="1:5" ht="18" customHeight="1" thickTop="1">
      <c r="A1" s="50" t="s">
        <v>0</v>
      </c>
      <c r="B1" s="95" t="s">
        <v>1</v>
      </c>
      <c r="C1" s="96"/>
      <c r="D1" s="97" t="s">
        <v>2</v>
      </c>
      <c r="E1" s="98"/>
    </row>
    <row r="2" spans="1:5" ht="14.25" customHeight="1">
      <c r="A2" s="51" t="s">
        <v>3</v>
      </c>
      <c r="B2" s="99" t="s">
        <v>4</v>
      </c>
      <c r="C2" s="99" t="s">
        <v>5</v>
      </c>
      <c r="D2" s="99" t="s">
        <v>4</v>
      </c>
      <c r="E2" s="101" t="s">
        <v>5</v>
      </c>
    </row>
    <row r="3" spans="1:5" ht="11.25" customHeight="1">
      <c r="A3" s="52" t="s">
        <v>6</v>
      </c>
      <c r="B3" s="100"/>
      <c r="C3" s="100"/>
      <c r="D3" s="100"/>
      <c r="E3" s="102"/>
    </row>
    <row r="4" spans="1:5" ht="15">
      <c r="A4" s="53" t="s">
        <v>7</v>
      </c>
      <c r="B4" s="54">
        <v>108</v>
      </c>
      <c r="C4" s="55">
        <v>90</v>
      </c>
      <c r="D4" s="55">
        <v>113</v>
      </c>
      <c r="E4" s="56">
        <v>103</v>
      </c>
    </row>
    <row r="5" spans="1:5" ht="15">
      <c r="A5" s="57" t="s">
        <v>8</v>
      </c>
      <c r="B5" s="54">
        <v>48</v>
      </c>
      <c r="C5" s="55">
        <v>46</v>
      </c>
      <c r="D5" s="55">
        <v>51</v>
      </c>
      <c r="E5" s="56">
        <v>57</v>
      </c>
    </row>
    <row r="6" spans="1:5" ht="15">
      <c r="A6" s="57" t="s">
        <v>9</v>
      </c>
      <c r="B6" s="54">
        <v>194</v>
      </c>
      <c r="C6" s="55">
        <v>201</v>
      </c>
      <c r="D6" s="55">
        <v>143</v>
      </c>
      <c r="E6" s="56">
        <v>180</v>
      </c>
    </row>
    <row r="7" spans="1:5" ht="15.75" thickBot="1">
      <c r="A7" s="58" t="s">
        <v>10</v>
      </c>
      <c r="B7" s="59">
        <v>151</v>
      </c>
      <c r="C7" s="60">
        <v>202</v>
      </c>
      <c r="D7" s="60">
        <v>121</v>
      </c>
      <c r="E7" s="61">
        <v>212</v>
      </c>
    </row>
    <row r="8" spans="1:5" ht="15.75" thickTop="1">
      <c r="A8" s="62"/>
      <c r="B8" s="62"/>
      <c r="C8" s="62"/>
      <c r="D8" s="62"/>
      <c r="E8" s="62"/>
    </row>
    <row r="9" spans="1:5" ht="12.75">
      <c r="A9" s="85" t="s">
        <v>23</v>
      </c>
      <c r="B9" s="85"/>
      <c r="C9" s="85"/>
      <c r="D9" s="85"/>
      <c r="E9" s="85"/>
    </row>
    <row r="10" spans="1:5" ht="12.75">
      <c r="A10" s="85"/>
      <c r="B10" s="85"/>
      <c r="C10" s="85"/>
      <c r="D10" s="85"/>
      <c r="E10" s="85"/>
    </row>
    <row r="11" spans="1:5" ht="12.75">
      <c r="A11" s="85"/>
      <c r="B11" s="85"/>
      <c r="C11" s="85"/>
      <c r="D11" s="85"/>
      <c r="E11" s="85"/>
    </row>
    <row r="12" spans="1:5" ht="12.75">
      <c r="A12" s="85"/>
      <c r="B12" s="85"/>
      <c r="C12" s="85"/>
      <c r="D12" s="85"/>
      <c r="E12" s="85"/>
    </row>
    <row r="13" spans="1:5" ht="13.5" thickBot="1">
      <c r="A13" s="85"/>
      <c r="B13" s="85"/>
      <c r="C13" s="85"/>
      <c r="D13" s="85"/>
      <c r="E13" s="85"/>
    </row>
    <row r="14" spans="1:5" ht="39" customHeight="1">
      <c r="A14" s="86" t="s">
        <v>24</v>
      </c>
      <c r="B14" s="87"/>
      <c r="C14" s="87"/>
      <c r="D14" s="87"/>
      <c r="E14" s="88"/>
    </row>
    <row r="15" spans="1:5" ht="34.5" customHeight="1">
      <c r="A15" s="89" t="s">
        <v>25</v>
      </c>
      <c r="B15" s="90"/>
      <c r="C15" s="90"/>
      <c r="D15" s="90"/>
      <c r="E15" s="91"/>
    </row>
    <row r="16" spans="1:5" ht="15" customHeight="1">
      <c r="A16" s="89"/>
      <c r="B16" s="90"/>
      <c r="C16" s="90"/>
      <c r="D16" s="90"/>
      <c r="E16" s="91"/>
    </row>
    <row r="17" spans="1:5" ht="12.75">
      <c r="A17" s="89"/>
      <c r="B17" s="90"/>
      <c r="C17" s="90"/>
      <c r="D17" s="90"/>
      <c r="E17" s="91"/>
    </row>
    <row r="18" spans="1:5" ht="13.5" thickBot="1">
      <c r="A18" s="92"/>
      <c r="B18" s="93"/>
      <c r="C18" s="93"/>
      <c r="D18" s="93"/>
      <c r="E18" s="94"/>
    </row>
  </sheetData>
  <sheetProtection/>
  <mergeCells count="10">
    <mergeCell ref="A9:E13"/>
    <mergeCell ref="A14:E14"/>
    <mergeCell ref="A15:E15"/>
    <mergeCell ref="A16:E18"/>
    <mergeCell ref="B1:C1"/>
    <mergeCell ref="D1:E1"/>
    <mergeCell ref="B2:B3"/>
    <mergeCell ref="C2:C3"/>
    <mergeCell ref="D2:D3"/>
    <mergeCell ref="E2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&amp;LA.E.S.-L3&amp;C&amp;"Arial,Gras"&amp;12T.D.Le test du Khi deux&amp;Roctobre 2006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0">
      <selection activeCell="I37" sqref="I37"/>
    </sheetView>
  </sheetViews>
  <sheetFormatPr defaultColWidth="11.421875" defaultRowHeight="12.75"/>
  <cols>
    <col min="1" max="1" width="12.8515625" style="0" customWidth="1"/>
    <col min="2" max="4" width="11.421875" style="0" customWidth="1"/>
    <col min="5" max="5" width="10.7109375" style="0" customWidth="1"/>
    <col min="6" max="6" width="21.57421875" style="0" customWidth="1"/>
    <col min="7" max="7" width="16.28125" style="0" customWidth="1"/>
    <col min="8" max="8" width="11.57421875" style="0" bestFit="1" customWidth="1"/>
  </cols>
  <sheetData>
    <row r="1" spans="1:5" ht="13.5" thickTop="1">
      <c r="A1" s="1" t="s">
        <v>0</v>
      </c>
      <c r="B1" s="116" t="s">
        <v>1</v>
      </c>
      <c r="C1" s="117"/>
      <c r="D1" s="118" t="s">
        <v>2</v>
      </c>
      <c r="E1" s="119"/>
    </row>
    <row r="2" spans="1:5" ht="12.75">
      <c r="A2" s="2" t="s">
        <v>3</v>
      </c>
      <c r="B2" s="120" t="s">
        <v>4</v>
      </c>
      <c r="C2" s="120" t="s">
        <v>5</v>
      </c>
      <c r="D2" s="120" t="s">
        <v>4</v>
      </c>
      <c r="E2" s="121" t="s">
        <v>5</v>
      </c>
    </row>
    <row r="3" spans="1:5" ht="12.75">
      <c r="A3" s="3" t="s">
        <v>6</v>
      </c>
      <c r="B3" s="107"/>
      <c r="C3" s="107"/>
      <c r="D3" s="107"/>
      <c r="E3" s="122"/>
    </row>
    <row r="4" spans="1:5" ht="12.75">
      <c r="A4" s="4" t="s">
        <v>7</v>
      </c>
      <c r="B4" s="5">
        <v>108</v>
      </c>
      <c r="C4" s="6">
        <v>90</v>
      </c>
      <c r="D4" s="6">
        <v>113</v>
      </c>
      <c r="E4" s="7">
        <v>103</v>
      </c>
    </row>
    <row r="5" spans="1:5" ht="12.75">
      <c r="A5" s="8" t="s">
        <v>8</v>
      </c>
      <c r="B5" s="5">
        <v>48</v>
      </c>
      <c r="C5" s="6">
        <v>46</v>
      </c>
      <c r="D5" s="6">
        <v>51</v>
      </c>
      <c r="E5" s="7">
        <v>57</v>
      </c>
    </row>
    <row r="6" spans="1:5" ht="12.75">
      <c r="A6" s="8" t="s">
        <v>9</v>
      </c>
      <c r="B6" s="5">
        <v>194</v>
      </c>
      <c r="C6" s="6">
        <v>201</v>
      </c>
      <c r="D6" s="6">
        <v>143</v>
      </c>
      <c r="E6" s="7">
        <v>180</v>
      </c>
    </row>
    <row r="7" spans="1:5" ht="13.5" thickBot="1">
      <c r="A7" s="9" t="s">
        <v>10</v>
      </c>
      <c r="B7" s="10">
        <v>151</v>
      </c>
      <c r="C7" s="11">
        <v>202</v>
      </c>
      <c r="D7" s="11">
        <v>121</v>
      </c>
      <c r="E7" s="12">
        <v>212</v>
      </c>
    </row>
    <row r="8" ht="14.25" thickBot="1" thickTop="1">
      <c r="A8" s="48" t="s">
        <v>21</v>
      </c>
    </row>
    <row r="9" spans="1:4" ht="13.5" thickTop="1">
      <c r="A9" s="16" t="s">
        <v>3</v>
      </c>
      <c r="B9" s="123" t="s">
        <v>4</v>
      </c>
      <c r="C9" s="123" t="s">
        <v>5</v>
      </c>
      <c r="D9" s="125" t="s">
        <v>14</v>
      </c>
    </row>
    <row r="10" spans="1:4" ht="13.5" thickBot="1">
      <c r="A10" s="3" t="s">
        <v>11</v>
      </c>
      <c r="B10" s="124"/>
      <c r="C10" s="124"/>
      <c r="D10" s="122"/>
    </row>
    <row r="11" spans="1:9" ht="12.75">
      <c r="A11" s="13" t="s">
        <v>12</v>
      </c>
      <c r="B11" s="15">
        <v>501</v>
      </c>
      <c r="C11" s="15">
        <v>539</v>
      </c>
      <c r="D11" s="17">
        <v>1040</v>
      </c>
      <c r="F11" s="23" t="s">
        <v>16</v>
      </c>
      <c r="G11" s="42">
        <f>(B11-B17)^2/B17+(C11-C17)^2/C17+(B18-B12)^2/B18+(C12-C18)^2/C18</f>
        <v>4.112629540364148</v>
      </c>
      <c r="H11" s="36"/>
      <c r="I11" s="37"/>
    </row>
    <row r="12" spans="1:9" ht="12.75">
      <c r="A12" s="14" t="s">
        <v>13</v>
      </c>
      <c r="B12" s="15">
        <v>428</v>
      </c>
      <c r="C12" s="15">
        <v>552</v>
      </c>
      <c r="D12" s="17">
        <v>980</v>
      </c>
      <c r="F12" s="24" t="s">
        <v>15</v>
      </c>
      <c r="G12" s="43">
        <v>1</v>
      </c>
      <c r="H12" s="36"/>
      <c r="I12" s="36"/>
    </row>
    <row r="13" spans="1:9" ht="13.5" thickBot="1">
      <c r="A13" s="18" t="s">
        <v>14</v>
      </c>
      <c r="B13" s="19">
        <v>929</v>
      </c>
      <c r="C13" s="19">
        <v>1091</v>
      </c>
      <c r="D13" s="20">
        <v>2020</v>
      </c>
      <c r="F13" s="112" t="s">
        <v>22</v>
      </c>
      <c r="G13" s="114">
        <f>CHIINV(0.05,1)</f>
        <v>3.8414588206941236</v>
      </c>
      <c r="H13" s="128"/>
      <c r="I13" s="126"/>
    </row>
    <row r="14" spans="6:9" ht="25.5" customHeight="1" thickBot="1" thickTop="1">
      <c r="F14" s="113"/>
      <c r="G14" s="115"/>
      <c r="H14" s="128"/>
      <c r="I14" s="126"/>
    </row>
    <row r="15" spans="1:9" ht="14.25" thickBot="1" thickTop="1">
      <c r="A15" s="16" t="s">
        <v>3</v>
      </c>
      <c r="B15" s="123" t="s">
        <v>4</v>
      </c>
      <c r="C15" s="123" t="s">
        <v>5</v>
      </c>
      <c r="D15" s="125" t="s">
        <v>14</v>
      </c>
      <c r="G15" s="44"/>
      <c r="H15" s="38"/>
      <c r="I15" s="38"/>
    </row>
    <row r="16" spans="1:9" ht="13.5" thickBot="1">
      <c r="A16" s="3" t="s">
        <v>11</v>
      </c>
      <c r="B16" s="124"/>
      <c r="C16" s="124"/>
      <c r="D16" s="122"/>
      <c r="F16" s="34" t="s">
        <v>18</v>
      </c>
      <c r="G16" s="49">
        <f>CHIDIST(4.11,1)</f>
        <v>0.04263036244661074</v>
      </c>
      <c r="H16" s="36"/>
      <c r="I16" s="39"/>
    </row>
    <row r="17" spans="1:9" ht="12.75">
      <c r="A17" s="13" t="s">
        <v>12</v>
      </c>
      <c r="B17" s="21">
        <f>$B$13*$D11/$D$13</f>
        <v>478.2970297029703</v>
      </c>
      <c r="C17" s="21">
        <f>C13*$D$11/$D$13</f>
        <v>561.7029702970297</v>
      </c>
      <c r="D17" s="17">
        <v>1040</v>
      </c>
      <c r="H17" s="38"/>
      <c r="I17" s="38"/>
    </row>
    <row r="18" spans="1:9" ht="12.75">
      <c r="A18" s="14" t="s">
        <v>13</v>
      </c>
      <c r="B18" s="21">
        <f>B$13*$D12/$D$13</f>
        <v>450.7029702970297</v>
      </c>
      <c r="C18" s="21">
        <f>C$13*$D12/$D$13</f>
        <v>529.2970297029703</v>
      </c>
      <c r="D18" s="17">
        <v>980</v>
      </c>
      <c r="F18" s="105" t="s">
        <v>19</v>
      </c>
      <c r="G18" s="105"/>
      <c r="H18" s="127"/>
      <c r="I18" s="127"/>
    </row>
    <row r="19" spans="1:4" ht="13.5" thickBot="1">
      <c r="A19" s="18" t="s">
        <v>14</v>
      </c>
      <c r="B19" s="19">
        <v>929</v>
      </c>
      <c r="C19" s="19">
        <v>1091</v>
      </c>
      <c r="D19" s="20">
        <v>2020</v>
      </c>
    </row>
    <row r="20" ht="13.5" thickTop="1"/>
    <row r="21" ht="13.5" thickBot="1">
      <c r="A21" s="48" t="s">
        <v>20</v>
      </c>
    </row>
    <row r="22" spans="1:4" ht="12.75">
      <c r="A22" s="25" t="s">
        <v>3</v>
      </c>
      <c r="B22" s="106" t="s">
        <v>4</v>
      </c>
      <c r="C22" s="106" t="s">
        <v>5</v>
      </c>
      <c r="D22" s="108" t="s">
        <v>14</v>
      </c>
    </row>
    <row r="23" spans="1:4" ht="12.75">
      <c r="A23" s="26" t="s">
        <v>6</v>
      </c>
      <c r="B23" s="107"/>
      <c r="C23" s="107"/>
      <c r="D23" s="109"/>
    </row>
    <row r="24" spans="1:4" ht="12.75">
      <c r="A24" s="27" t="s">
        <v>7</v>
      </c>
      <c r="B24" s="5">
        <f aca="true" t="shared" si="0" ref="B24:C27">B4+D4</f>
        <v>221</v>
      </c>
      <c r="C24" s="5">
        <f t="shared" si="0"/>
        <v>193</v>
      </c>
      <c r="D24" s="32">
        <v>414</v>
      </c>
    </row>
    <row r="25" spans="1:4" ht="12.75">
      <c r="A25" s="28" t="s">
        <v>8</v>
      </c>
      <c r="B25" s="5">
        <f t="shared" si="0"/>
        <v>99</v>
      </c>
      <c r="C25" s="5">
        <f t="shared" si="0"/>
        <v>103</v>
      </c>
      <c r="D25" s="32">
        <v>202</v>
      </c>
    </row>
    <row r="26" spans="1:4" ht="12.75">
      <c r="A26" s="28" t="s">
        <v>9</v>
      </c>
      <c r="B26" s="5">
        <f t="shared" si="0"/>
        <v>337</v>
      </c>
      <c r="C26" s="5">
        <f t="shared" si="0"/>
        <v>381</v>
      </c>
      <c r="D26" s="32">
        <v>718</v>
      </c>
    </row>
    <row r="27" spans="1:4" ht="13.5" thickBot="1">
      <c r="A27" s="29" t="s">
        <v>10</v>
      </c>
      <c r="B27" s="5">
        <f t="shared" si="0"/>
        <v>272</v>
      </c>
      <c r="C27" s="5">
        <f t="shared" si="0"/>
        <v>414</v>
      </c>
      <c r="D27" s="32">
        <v>686</v>
      </c>
    </row>
    <row r="28" spans="1:4" ht="14.25" thickBot="1" thickTop="1">
      <c r="A28" s="30" t="s">
        <v>14</v>
      </c>
      <c r="B28" s="32">
        <v>929</v>
      </c>
      <c r="C28" s="32">
        <v>1091</v>
      </c>
      <c r="D28" s="31">
        <v>2020</v>
      </c>
    </row>
    <row r="29" spans="6:9" ht="13.5" thickBot="1">
      <c r="F29" s="40" t="s">
        <v>16</v>
      </c>
      <c r="G29" s="45">
        <f>(B24-B32)^2/B32+(B25-B33)^2/B33+(B26-B34)^2/B34+(B27-B35)^2/B35+(C24-C32)^2/C32+(C25-C33)^2/C33+(C26-C34)^2/C34+(C27-C35)^2/C35</f>
        <v>21.207212257244723</v>
      </c>
      <c r="H29" s="36"/>
      <c r="I29" s="37"/>
    </row>
    <row r="30" spans="1:9" ht="12.75">
      <c r="A30" s="25" t="s">
        <v>3</v>
      </c>
      <c r="B30" s="106" t="s">
        <v>4</v>
      </c>
      <c r="C30" s="106" t="s">
        <v>5</v>
      </c>
      <c r="D30" s="108" t="s">
        <v>14</v>
      </c>
      <c r="F30" s="41" t="s">
        <v>15</v>
      </c>
      <c r="G30" s="46">
        <v>3</v>
      </c>
      <c r="H30" s="36"/>
      <c r="I30" s="36"/>
    </row>
    <row r="31" spans="1:9" ht="12.75">
      <c r="A31" s="26" t="s">
        <v>6</v>
      </c>
      <c r="B31" s="107"/>
      <c r="C31" s="107"/>
      <c r="D31" s="109"/>
      <c r="F31" s="110" t="s">
        <v>17</v>
      </c>
      <c r="G31" s="103">
        <f>CHIINV(0.05,3)</f>
        <v>7.814727903251179</v>
      </c>
      <c r="H31" s="128"/>
      <c r="I31" s="129"/>
    </row>
    <row r="32" spans="1:9" ht="13.5" thickBot="1">
      <c r="A32" s="27" t="s">
        <v>7</v>
      </c>
      <c r="B32" s="33">
        <f>B$28*$D24/$D$28</f>
        <v>190.3990099009901</v>
      </c>
      <c r="C32" s="33">
        <f>C$28*$D24/$D$28</f>
        <v>223.6009900990099</v>
      </c>
      <c r="D32" s="32">
        <v>414</v>
      </c>
      <c r="F32" s="111"/>
      <c r="G32" s="104"/>
      <c r="H32" s="128"/>
      <c r="I32" s="129"/>
    </row>
    <row r="33" spans="1:9" ht="12.75">
      <c r="A33" s="28" t="s">
        <v>8</v>
      </c>
      <c r="B33" s="33">
        <f>$B$28*$D25/$D$28</f>
        <v>92.9</v>
      </c>
      <c r="C33" s="33">
        <f>C$28*$D25/$D$28</f>
        <v>109.1</v>
      </c>
      <c r="D33" s="32">
        <v>202</v>
      </c>
      <c r="G33" s="44"/>
      <c r="H33" s="38"/>
      <c r="I33" s="38"/>
    </row>
    <row r="34" spans="1:9" ht="12.75">
      <c r="A34" s="28" t="s">
        <v>9</v>
      </c>
      <c r="B34" s="33">
        <f>$B$28*$D26/$D$28</f>
        <v>330.2089108910891</v>
      </c>
      <c r="C34" s="33">
        <f>C$28*$D26/$D$28</f>
        <v>387.7910891089109</v>
      </c>
      <c r="D34" s="32">
        <v>718</v>
      </c>
      <c r="F34" s="22" t="s">
        <v>18</v>
      </c>
      <c r="G34" s="47">
        <f>CHIDIST(G29,3)</f>
        <v>9.534297714792395E-05</v>
      </c>
      <c r="H34" s="36"/>
      <c r="I34" s="39"/>
    </row>
    <row r="35" spans="1:9" ht="13.5" thickBot="1">
      <c r="A35" s="29" t="s">
        <v>10</v>
      </c>
      <c r="B35" s="33">
        <f>$B$28*$D27/$D$28</f>
        <v>315.49207920792077</v>
      </c>
      <c r="C35" s="33">
        <f>C$28*$D27/$D$28</f>
        <v>370.50792079207923</v>
      </c>
      <c r="D35" s="32">
        <v>686</v>
      </c>
      <c r="H35" s="35"/>
      <c r="I35" s="35"/>
    </row>
    <row r="36" spans="1:9" ht="14.25" thickBot="1" thickTop="1">
      <c r="A36" s="30" t="s">
        <v>14</v>
      </c>
      <c r="B36" s="32">
        <v>929</v>
      </c>
      <c r="C36" s="32">
        <v>1091</v>
      </c>
      <c r="D36" s="31">
        <v>2020</v>
      </c>
      <c r="F36" s="105" t="s">
        <v>19</v>
      </c>
      <c r="G36" s="105"/>
      <c r="H36" s="130"/>
      <c r="I36" s="130"/>
    </row>
    <row r="37" spans="8:9" ht="12.75">
      <c r="H37" s="35"/>
      <c r="I37" s="35"/>
    </row>
  </sheetData>
  <sheetProtection/>
  <mergeCells count="30">
    <mergeCell ref="I13:I14"/>
    <mergeCell ref="H18:I18"/>
    <mergeCell ref="H31:H32"/>
    <mergeCell ref="I31:I32"/>
    <mergeCell ref="H13:H14"/>
    <mergeCell ref="H36:I36"/>
    <mergeCell ref="B9:B10"/>
    <mergeCell ref="C9:C10"/>
    <mergeCell ref="D9:D10"/>
    <mergeCell ref="B15:B16"/>
    <mergeCell ref="C15:C16"/>
    <mergeCell ref="D15:D16"/>
    <mergeCell ref="B1:C1"/>
    <mergeCell ref="D1:E1"/>
    <mergeCell ref="B2:B3"/>
    <mergeCell ref="C2:C3"/>
    <mergeCell ref="D2:D3"/>
    <mergeCell ref="E2:E3"/>
    <mergeCell ref="F13:F14"/>
    <mergeCell ref="G13:G14"/>
    <mergeCell ref="F18:G18"/>
    <mergeCell ref="B22:B23"/>
    <mergeCell ref="C22:C23"/>
    <mergeCell ref="D22:D23"/>
    <mergeCell ref="G31:G32"/>
    <mergeCell ref="F36:G36"/>
    <mergeCell ref="B30:B31"/>
    <mergeCell ref="C30:C31"/>
    <mergeCell ref="D30:D31"/>
    <mergeCell ref="F31:F32"/>
  </mergeCells>
  <printOptions/>
  <pageMargins left="0.38" right="0.35" top="0.48" bottom="1.22" header="0.4921259845" footer="0.4921259845"/>
  <pageSetup horizontalDpi="300" verticalDpi="300" orientation="portrait" paperSize="9" r:id="rId2"/>
  <headerFooter alignWithMargins="0">
    <oddHeader>&amp;LAES&amp;CCORRIGE T.D.KHI-CARRE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kahané</dc:creator>
  <cp:keywords/>
  <dc:description/>
  <cp:lastModifiedBy>K AHANE</cp:lastModifiedBy>
  <cp:lastPrinted>2005-03-14T09:55:48Z</cp:lastPrinted>
  <dcterms:created xsi:type="dcterms:W3CDTF">2000-03-16T00:35:16Z</dcterms:created>
  <dcterms:modified xsi:type="dcterms:W3CDTF">2012-12-05T19:39:32Z</dcterms:modified>
  <cp:category/>
  <cp:version/>
  <cp:contentType/>
  <cp:contentStatus/>
</cp:coreProperties>
</file>